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Hoja3!$A$1:$T$41</definedName>
  </definedNames>
  <calcPr calcId="125725"/>
</workbook>
</file>

<file path=xl/calcChain.xml><?xml version="1.0" encoding="utf-8"?>
<calcChain xmlns="http://schemas.openxmlformats.org/spreadsheetml/2006/main">
  <c r="A14" i="4"/>
  <c r="A13"/>
  <c r="A12"/>
  <c r="A11"/>
  <c r="R11"/>
  <c r="Q11"/>
  <c r="S11" s="1"/>
  <c r="R10"/>
  <c r="Q10"/>
  <c r="S10" s="1"/>
  <c r="P11"/>
  <c r="P10"/>
  <c r="N11"/>
  <c r="M11"/>
  <c r="L11"/>
  <c r="K11"/>
  <c r="N10"/>
  <c r="M10"/>
  <c r="L10"/>
  <c r="K10"/>
  <c r="J11"/>
  <c r="J10"/>
  <c r="A6" l="1"/>
  <c r="A7" s="1"/>
  <c r="A8" s="1"/>
  <c r="A9" s="1"/>
  <c r="A10" s="1"/>
  <c r="G15" l="1"/>
  <c r="H15"/>
  <c r="I15"/>
  <c r="O15"/>
  <c r="N5" l="1"/>
  <c r="M5"/>
  <c r="L5"/>
  <c r="K5"/>
  <c r="J5"/>
  <c r="Q5" l="1"/>
  <c r="P5"/>
  <c r="R5"/>
  <c r="S5" l="1"/>
  <c r="N14" l="1"/>
  <c r="M14"/>
  <c r="L14"/>
  <c r="K14"/>
  <c r="J14"/>
  <c r="N8"/>
  <c r="M8"/>
  <c r="L8"/>
  <c r="K8"/>
  <c r="J8"/>
  <c r="Q8" s="1"/>
  <c r="S8" s="1"/>
  <c r="N9"/>
  <c r="M9"/>
  <c r="L9"/>
  <c r="K9"/>
  <c r="J9"/>
  <c r="N7"/>
  <c r="M7"/>
  <c r="L7"/>
  <c r="K7"/>
  <c r="J7"/>
  <c r="N12"/>
  <c r="M12"/>
  <c r="L12"/>
  <c r="K12"/>
  <c r="J12"/>
  <c r="N6"/>
  <c r="M6"/>
  <c r="L6"/>
  <c r="K6"/>
  <c r="J6"/>
  <c r="Q9" l="1"/>
  <c r="S9" s="1"/>
  <c r="P6"/>
  <c r="Q12"/>
  <c r="S12" s="1"/>
  <c r="R6"/>
  <c r="Q7"/>
  <c r="S7" s="1"/>
  <c r="R9"/>
  <c r="P14"/>
  <c r="R14"/>
  <c r="Q6"/>
  <c r="R12"/>
  <c r="P7"/>
  <c r="R7"/>
  <c r="R8"/>
  <c r="Q14"/>
  <c r="S14" s="1"/>
  <c r="P8"/>
  <c r="P12"/>
  <c r="P9"/>
  <c r="S6" l="1"/>
  <c r="J13"/>
  <c r="J15" s="1"/>
  <c r="K13"/>
  <c r="K15" s="1"/>
  <c r="L13"/>
  <c r="L15" s="1"/>
  <c r="M13"/>
  <c r="M15" s="1"/>
  <c r="N13"/>
  <c r="N15" s="1"/>
  <c r="R13" l="1"/>
  <c r="R15" s="1"/>
  <c r="Q13"/>
  <c r="Q15" s="1"/>
  <c r="P13"/>
  <c r="P15" s="1"/>
  <c r="S13" l="1"/>
  <c r="S15" s="1"/>
</calcChain>
</file>

<file path=xl/sharedStrings.xml><?xml version="1.0" encoding="utf-8"?>
<sst xmlns="http://schemas.openxmlformats.org/spreadsheetml/2006/main" count="82" uniqueCount="57">
  <si>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</si>
  <si>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</si>
  <si>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</si>
  <si>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</si>
  <si>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</si>
  <si>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</si>
  <si>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</si>
  <si>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</si>
  <si>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</si>
  <si>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</si>
  <si>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</si>
  <si>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</si>
  <si>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</si>
  <si>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</si>
  <si>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</si>
  <si>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</si>
  <si>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</si>
  <si>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</si>
  <si>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</si>
  <si>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</si>
  <si>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</si>
  <si>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</si>
  <si>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</si>
  <si>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</si>
  <si>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</si>
  <si>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</si>
  <si>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</si>
  <si>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</si>
  <si>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</si>
  <si>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</si>
  <si>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</si>
  <si>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</si>
  <si>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</si>
  <si>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</si>
  <si>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</si>
  <si>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</si>
  <si>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</si>
  <si>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</si>
  <si>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</si>
  <si>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</si>
  <si>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</si>
  <si>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</si>
  <si>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</si>
  <si>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</si>
  <si>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</si>
  <si>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</si>
  <si>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COORDI. TECNICO CATASTRAL</t>
  </si>
  <si>
    <t>DE CARRERA</t>
  </si>
  <si>
    <t>AUX. ADMINISTRATIVO I</t>
  </si>
  <si>
    <t>NERYS YAMILEY ROSARIO REYES</t>
  </si>
  <si>
    <t>DELEGACION NORTE</t>
  </si>
  <si>
    <t>ANDERSON RAFAEL TORIBIO</t>
  </si>
  <si>
    <t>CHOFER</t>
  </si>
  <si>
    <t>GENERO</t>
  </si>
  <si>
    <t>F</t>
  </si>
  <si>
    <t>M</t>
  </si>
  <si>
    <t xml:space="preserve">DIRECCION GENERAL DEL CATASTRO NACIONAL
Compensacion al Personal de Empleados Fijos de la Region Norte
correspondiente al mes de Septiembre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</si>
</sst>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right" vertical="center"/>
    </xf>
    <xf numFmtId="2" fontId="4" fillId="4" borderId="3" xfId="0" applyNumberFormat="1" applyFont="1" applyFill="1" applyBorder="1" applyAlignment="1">
      <alignment horizontal="right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 wrapText="1"/>
    </xf>
    <xf numFmtId="4" fontId="4" fillId="4" borderId="22" xfId="0" applyNumberFormat="1" applyFont="1" applyFill="1" applyBorder="1" applyAlignment="1">
      <alignment horizontal="right" vertical="center"/>
    </xf>
    <xf numFmtId="4" fontId="4" fillId="4" borderId="14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190501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20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21</xdr:row>
      <xdr:rowOff>81644</xdr:rowOff>
    </xdr:from>
    <xdr:to>
      <xdr:col>17</xdr:col>
      <xdr:colOff>183696</xdr:colOff>
      <xdr:row>37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90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8.140625" style="14" customWidth="1"/>
    <col min="2" max="2" width="46.85546875" style="1" customWidth="1"/>
    <col min="3" max="3" width="34.7109375" style="1" customWidth="1"/>
    <col min="4" max="4" width="36.5703125" style="1" customWidth="1"/>
    <col min="5" max="5" width="31.85546875" style="1" customWidth="1"/>
    <col min="6" max="6" width="13.5703125" style="1" customWidth="1"/>
    <col min="7" max="7" width="18.5703125" style="1" customWidth="1"/>
    <col min="8" max="8" width="14.42578125" style="15" customWidth="1"/>
    <col min="9" max="9" width="15.8554687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5.7109375" style="15" customWidth="1"/>
    <col min="21" max="16384" width="39.42578125" style="1"/>
  </cols>
  <sheetData>
    <row r="1" spans="1:116" customFormat="1" ht="204" customHeight="1" thickBot="1">
      <c r="A1" s="46"/>
      <c r="B1" s="46"/>
      <c r="C1" s="46"/>
      <c r="D1" s="69" t="s">
        <v>56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116" ht="117.75" customHeight="1">
      <c r="A2" s="49" t="s">
        <v>24</v>
      </c>
      <c r="B2" s="52" t="s">
        <v>20</v>
      </c>
      <c r="C2" s="52" t="s">
        <v>26</v>
      </c>
      <c r="D2" s="52" t="s">
        <v>21</v>
      </c>
      <c r="E2" s="52" t="s">
        <v>25</v>
      </c>
      <c r="F2" s="52" t="s">
        <v>53</v>
      </c>
      <c r="G2" s="55" t="s">
        <v>22</v>
      </c>
      <c r="H2" s="58" t="s">
        <v>11</v>
      </c>
      <c r="I2" s="58" t="s">
        <v>15</v>
      </c>
      <c r="J2" s="61" t="s">
        <v>10</v>
      </c>
      <c r="K2" s="62"/>
      <c r="L2" s="62"/>
      <c r="M2" s="62"/>
      <c r="N2" s="62"/>
      <c r="O2" s="62"/>
      <c r="P2" s="63"/>
      <c r="Q2" s="70" t="s">
        <v>2</v>
      </c>
      <c r="R2" s="71"/>
      <c r="S2" s="49" t="s">
        <v>23</v>
      </c>
      <c r="T2" s="49" t="s">
        <v>5</v>
      </c>
    </row>
    <row r="3" spans="1:116" ht="112.5" customHeight="1">
      <c r="A3" s="50"/>
      <c r="B3" s="53"/>
      <c r="C3" s="53"/>
      <c r="D3" s="53"/>
      <c r="E3" s="53"/>
      <c r="F3" s="53"/>
      <c r="G3" s="56"/>
      <c r="H3" s="59"/>
      <c r="I3" s="59"/>
      <c r="J3" s="74" t="s">
        <v>13</v>
      </c>
      <c r="K3" s="75"/>
      <c r="L3" s="72" t="s">
        <v>42</v>
      </c>
      <c r="M3" s="74" t="s">
        <v>14</v>
      </c>
      <c r="N3" s="75"/>
      <c r="O3" s="72" t="s">
        <v>12</v>
      </c>
      <c r="P3" s="65" t="s">
        <v>0</v>
      </c>
      <c r="Q3" s="67" t="s">
        <v>4</v>
      </c>
      <c r="R3" s="65" t="s">
        <v>1</v>
      </c>
      <c r="S3" s="50"/>
      <c r="T3" s="50"/>
    </row>
    <row r="4" spans="1:116" ht="64.5" customHeight="1" thickBot="1">
      <c r="A4" s="51"/>
      <c r="B4" s="54"/>
      <c r="C4" s="54"/>
      <c r="D4" s="54"/>
      <c r="E4" s="54"/>
      <c r="F4" s="54"/>
      <c r="G4" s="57"/>
      <c r="H4" s="60"/>
      <c r="I4" s="60"/>
      <c r="J4" s="44" t="s">
        <v>6</v>
      </c>
      <c r="K4" s="45" t="s">
        <v>7</v>
      </c>
      <c r="L4" s="73"/>
      <c r="M4" s="44" t="s">
        <v>8</v>
      </c>
      <c r="N4" s="45" t="s">
        <v>9</v>
      </c>
      <c r="O4" s="73"/>
      <c r="P4" s="66"/>
      <c r="Q4" s="68"/>
      <c r="R4" s="66"/>
      <c r="S4" s="64"/>
      <c r="T4" s="64"/>
    </row>
    <row r="5" spans="1:116" s="31" customFormat="1" ht="33.950000000000003" customHeight="1">
      <c r="A5" s="22">
        <v>1</v>
      </c>
      <c r="B5" s="23" t="s">
        <v>39</v>
      </c>
      <c r="C5" s="23" t="s">
        <v>50</v>
      </c>
      <c r="D5" s="23" t="s">
        <v>46</v>
      </c>
      <c r="E5" s="24" t="s">
        <v>40</v>
      </c>
      <c r="F5" s="24" t="s">
        <v>54</v>
      </c>
      <c r="G5" s="25">
        <v>60000</v>
      </c>
      <c r="H5" s="26">
        <v>3486.68</v>
      </c>
      <c r="I5" s="27">
        <v>25</v>
      </c>
      <c r="J5" s="27">
        <f t="shared" ref="J5" si="0">+G5*2.87%</f>
        <v>1722</v>
      </c>
      <c r="K5" s="27">
        <f t="shared" ref="K5" si="1">+G5*7.1%</f>
        <v>4260</v>
      </c>
      <c r="L5" s="28">
        <f t="shared" ref="L5" si="2">G5*1.1%</f>
        <v>660.00000000000011</v>
      </c>
      <c r="M5" s="27">
        <f t="shared" ref="M5" si="3">+G5*3.04%</f>
        <v>1824</v>
      </c>
      <c r="N5" s="27">
        <f t="shared" ref="N5" si="4">+G5*7.09%</f>
        <v>4254</v>
      </c>
      <c r="O5" s="29"/>
      <c r="P5" s="27">
        <f t="shared" ref="P5" si="5">SUM(J5:O5)</f>
        <v>12720</v>
      </c>
      <c r="Q5" s="27">
        <f t="shared" ref="Q5" si="6">+H5+I5+J5+M5+O5</f>
        <v>7057.68</v>
      </c>
      <c r="R5" s="27">
        <f t="shared" ref="R5" si="7">+K5+L5+N5</f>
        <v>9174</v>
      </c>
      <c r="S5" s="27">
        <f t="shared" ref="S5" si="8">+G5-Q5</f>
        <v>52942.32</v>
      </c>
      <c r="T5" s="30">
        <v>111</v>
      </c>
    </row>
    <row r="6" spans="1:116" s="31" customFormat="1" ht="33.950000000000003" customHeight="1">
      <c r="A6" s="22">
        <f>+A5+1</f>
        <v>2</v>
      </c>
      <c r="B6" s="23" t="s">
        <v>33</v>
      </c>
      <c r="C6" s="23" t="s">
        <v>50</v>
      </c>
      <c r="D6" s="23" t="s">
        <v>36</v>
      </c>
      <c r="E6" s="24" t="s">
        <v>40</v>
      </c>
      <c r="F6" s="24" t="s">
        <v>54</v>
      </c>
      <c r="G6" s="32">
        <v>35000</v>
      </c>
      <c r="H6" s="26"/>
      <c r="I6" s="27">
        <v>25</v>
      </c>
      <c r="J6" s="27">
        <f>+G6*2.87%</f>
        <v>1004.5</v>
      </c>
      <c r="K6" s="27">
        <f>+G6*7.1%</f>
        <v>2485</v>
      </c>
      <c r="L6" s="28">
        <f>G6*1.1%</f>
        <v>385.00000000000006</v>
      </c>
      <c r="M6" s="27">
        <f>+G6*3.04%</f>
        <v>1064</v>
      </c>
      <c r="N6" s="27">
        <f>+G6*7.09%</f>
        <v>2481.5</v>
      </c>
      <c r="O6" s="29">
        <v>1350.12</v>
      </c>
      <c r="P6" s="27">
        <f>SUM(J6:O6)</f>
        <v>8770.119999999999</v>
      </c>
      <c r="Q6" s="27">
        <f>+H6+I6+J6+M6+O6</f>
        <v>3443.62</v>
      </c>
      <c r="R6" s="27">
        <f>+K6+L6+N6</f>
        <v>5351.5</v>
      </c>
      <c r="S6" s="27">
        <f>+G6-Q6</f>
        <v>31556.38</v>
      </c>
      <c r="T6" s="30">
        <v>111</v>
      </c>
    </row>
    <row r="7" spans="1:116" s="31" customFormat="1" ht="33.950000000000003" customHeight="1">
      <c r="A7" s="22">
        <f t="shared" ref="A7:A14" si="9">+A6+1</f>
        <v>3</v>
      </c>
      <c r="B7" s="23" t="s">
        <v>37</v>
      </c>
      <c r="C7" s="23" t="s">
        <v>50</v>
      </c>
      <c r="D7" s="23" t="s">
        <v>31</v>
      </c>
      <c r="E7" s="24" t="s">
        <v>40</v>
      </c>
      <c r="F7" s="24" t="s">
        <v>55</v>
      </c>
      <c r="G7" s="25">
        <v>35000</v>
      </c>
      <c r="H7" s="26"/>
      <c r="I7" s="27">
        <v>25</v>
      </c>
      <c r="J7" s="27">
        <f t="shared" ref="J7:J13" si="10">+G7*2.87%</f>
        <v>1004.5</v>
      </c>
      <c r="K7" s="27">
        <f t="shared" ref="K7:K13" si="11">+G7*7.1%</f>
        <v>2485</v>
      </c>
      <c r="L7" s="28">
        <f t="shared" ref="L7:L13" si="12">G7*1.1%</f>
        <v>385.00000000000006</v>
      </c>
      <c r="M7" s="27">
        <f t="shared" ref="M7:M13" si="13">+G7*3.04%</f>
        <v>1064</v>
      </c>
      <c r="N7" s="27">
        <f t="shared" ref="N7:N13" si="14">+G7*7.09%</f>
        <v>2481.5</v>
      </c>
      <c r="O7" s="29"/>
      <c r="P7" s="27">
        <f t="shared" ref="P7:P13" si="15">SUM(J7:O7)</f>
        <v>7420</v>
      </c>
      <c r="Q7" s="27">
        <f t="shared" ref="Q7:Q13" si="16">+H7+I7+J7+M7+O7</f>
        <v>2093.5</v>
      </c>
      <c r="R7" s="27">
        <f t="shared" ref="R7:R13" si="17">+K7+L7+N7</f>
        <v>5351.5</v>
      </c>
      <c r="S7" s="27">
        <f t="shared" ref="S7:S13" si="18">+G7-Q7</f>
        <v>32906.5</v>
      </c>
      <c r="T7" s="30">
        <v>111</v>
      </c>
    </row>
    <row r="8" spans="1:116" s="31" customFormat="1" ht="33.950000000000003" customHeight="1">
      <c r="A8" s="22">
        <f t="shared" si="9"/>
        <v>4</v>
      </c>
      <c r="B8" s="23" t="s">
        <v>38</v>
      </c>
      <c r="C8" s="23" t="s">
        <v>50</v>
      </c>
      <c r="D8" s="23" t="s">
        <v>31</v>
      </c>
      <c r="E8" s="24" t="s">
        <v>40</v>
      </c>
      <c r="F8" s="24" t="s">
        <v>55</v>
      </c>
      <c r="G8" s="25">
        <v>35000</v>
      </c>
      <c r="H8" s="26"/>
      <c r="I8" s="27">
        <v>25</v>
      </c>
      <c r="J8" s="27">
        <f t="shared" si="10"/>
        <v>1004.5</v>
      </c>
      <c r="K8" s="27">
        <f t="shared" si="11"/>
        <v>2485</v>
      </c>
      <c r="L8" s="28">
        <f t="shared" si="12"/>
        <v>385.00000000000006</v>
      </c>
      <c r="M8" s="27">
        <f t="shared" si="13"/>
        <v>1064</v>
      </c>
      <c r="N8" s="27">
        <f t="shared" si="14"/>
        <v>2481.5</v>
      </c>
      <c r="O8" s="29"/>
      <c r="P8" s="27">
        <f t="shared" si="15"/>
        <v>7420</v>
      </c>
      <c r="Q8" s="27">
        <f t="shared" si="16"/>
        <v>2093.5</v>
      </c>
      <c r="R8" s="27">
        <f t="shared" si="17"/>
        <v>5351.5</v>
      </c>
      <c r="S8" s="27">
        <f t="shared" si="18"/>
        <v>32906.5</v>
      </c>
      <c r="T8" s="30">
        <v>111</v>
      </c>
    </row>
    <row r="9" spans="1:116" s="31" customFormat="1" ht="33.950000000000003" customHeight="1">
      <c r="A9" s="22">
        <f t="shared" si="9"/>
        <v>5</v>
      </c>
      <c r="B9" s="23" t="s">
        <v>45</v>
      </c>
      <c r="C9" s="23" t="s">
        <v>50</v>
      </c>
      <c r="D9" s="23" t="s">
        <v>32</v>
      </c>
      <c r="E9" s="24" t="s">
        <v>40</v>
      </c>
      <c r="F9" s="24" t="s">
        <v>54</v>
      </c>
      <c r="G9" s="25">
        <v>28875</v>
      </c>
      <c r="H9" s="26"/>
      <c r="I9" s="27">
        <v>25</v>
      </c>
      <c r="J9" s="27">
        <f t="shared" si="10"/>
        <v>828.71249999999998</v>
      </c>
      <c r="K9" s="27">
        <f t="shared" si="11"/>
        <v>2050.125</v>
      </c>
      <c r="L9" s="28">
        <f t="shared" si="12"/>
        <v>317.62500000000006</v>
      </c>
      <c r="M9" s="27">
        <f t="shared" si="13"/>
        <v>877.8</v>
      </c>
      <c r="N9" s="27">
        <f t="shared" si="14"/>
        <v>2047.2375000000002</v>
      </c>
      <c r="O9" s="29"/>
      <c r="P9" s="27">
        <f t="shared" si="15"/>
        <v>6121.5</v>
      </c>
      <c r="Q9" s="27">
        <f t="shared" si="16"/>
        <v>1731.5124999999998</v>
      </c>
      <c r="R9" s="27">
        <f t="shared" si="17"/>
        <v>4414.9875000000002</v>
      </c>
      <c r="S9" s="27">
        <f t="shared" si="18"/>
        <v>27143.487499999999</v>
      </c>
      <c r="T9" s="30">
        <v>111</v>
      </c>
    </row>
    <row r="10" spans="1:116" s="31" customFormat="1" ht="33.950000000000003" customHeight="1">
      <c r="A10" s="22">
        <f t="shared" si="9"/>
        <v>6</v>
      </c>
      <c r="B10" s="33" t="s">
        <v>49</v>
      </c>
      <c r="C10" s="23" t="s">
        <v>50</v>
      </c>
      <c r="D10" s="33" t="s">
        <v>48</v>
      </c>
      <c r="E10" s="42" t="s">
        <v>47</v>
      </c>
      <c r="F10" s="42" t="s">
        <v>54</v>
      </c>
      <c r="G10" s="41">
        <v>22000</v>
      </c>
      <c r="H10" s="40"/>
      <c r="I10" s="27">
        <v>25</v>
      </c>
      <c r="J10" s="27">
        <f t="shared" si="10"/>
        <v>631.4</v>
      </c>
      <c r="K10" s="27">
        <f t="shared" ref="K10:K11" si="19">+G10*7.1%</f>
        <v>1561.9999999999998</v>
      </c>
      <c r="L10" s="28">
        <f t="shared" ref="L10:L11" si="20">G10*1.1%</f>
        <v>242.00000000000003</v>
      </c>
      <c r="M10" s="27">
        <f t="shared" ref="M10:M11" si="21">+G10*3.04%</f>
        <v>668.8</v>
      </c>
      <c r="N10" s="27">
        <f t="shared" ref="N10:N11" si="22">+G10*7.09%</f>
        <v>1559.8000000000002</v>
      </c>
      <c r="O10" s="29">
        <v>1350.12</v>
      </c>
      <c r="P10" s="27">
        <f t="shared" si="15"/>
        <v>6014.12</v>
      </c>
      <c r="Q10" s="27">
        <f t="shared" ref="Q10:Q11" si="23">+H10+I10+J10+M10+O10</f>
        <v>2675.3199999999997</v>
      </c>
      <c r="R10" s="27">
        <f t="shared" ref="R10:R11" si="24">+K10+L10+N10</f>
        <v>3363.8</v>
      </c>
      <c r="S10" s="27">
        <f t="shared" ref="S10:S11" si="25">+G10-Q10</f>
        <v>19324.68</v>
      </c>
      <c r="T10" s="30">
        <v>111</v>
      </c>
    </row>
    <row r="11" spans="1:116" s="31" customFormat="1" ht="33.950000000000003" customHeight="1">
      <c r="A11" s="22">
        <f t="shared" si="9"/>
        <v>7</v>
      </c>
      <c r="B11" s="33" t="s">
        <v>51</v>
      </c>
      <c r="C11" s="23" t="s">
        <v>50</v>
      </c>
      <c r="D11" s="33" t="s">
        <v>52</v>
      </c>
      <c r="E11" s="24" t="s">
        <v>41</v>
      </c>
      <c r="F11" s="42" t="s">
        <v>55</v>
      </c>
      <c r="G11" s="41">
        <v>22000</v>
      </c>
      <c r="H11" s="40"/>
      <c r="I11" s="27">
        <v>25</v>
      </c>
      <c r="J11" s="27">
        <f t="shared" si="10"/>
        <v>631.4</v>
      </c>
      <c r="K11" s="27">
        <f t="shared" si="19"/>
        <v>1561.9999999999998</v>
      </c>
      <c r="L11" s="28">
        <f t="shared" si="20"/>
        <v>242.00000000000003</v>
      </c>
      <c r="M11" s="27">
        <f t="shared" si="21"/>
        <v>668.8</v>
      </c>
      <c r="N11" s="27">
        <f t="shared" si="22"/>
        <v>1559.8000000000002</v>
      </c>
      <c r="O11" s="29"/>
      <c r="P11" s="27">
        <f t="shared" si="15"/>
        <v>4664</v>
      </c>
      <c r="Q11" s="27">
        <f t="shared" si="23"/>
        <v>1325.1999999999998</v>
      </c>
      <c r="R11" s="27">
        <f t="shared" si="24"/>
        <v>3363.8</v>
      </c>
      <c r="S11" s="27">
        <f t="shared" si="25"/>
        <v>20674.8</v>
      </c>
      <c r="T11" s="30">
        <v>111</v>
      </c>
    </row>
    <row r="12" spans="1:116" s="31" customFormat="1" ht="33.950000000000003" customHeight="1">
      <c r="A12" s="22">
        <f t="shared" si="9"/>
        <v>8</v>
      </c>
      <c r="B12" s="23" t="s">
        <v>34</v>
      </c>
      <c r="C12" s="23" t="s">
        <v>50</v>
      </c>
      <c r="D12" s="23" t="s">
        <v>35</v>
      </c>
      <c r="E12" s="24" t="s">
        <v>41</v>
      </c>
      <c r="F12" s="24" t="s">
        <v>55</v>
      </c>
      <c r="G12" s="32">
        <v>19800</v>
      </c>
      <c r="H12" s="26"/>
      <c r="I12" s="27">
        <v>25</v>
      </c>
      <c r="J12" s="27">
        <f t="shared" si="10"/>
        <v>568.26</v>
      </c>
      <c r="K12" s="27">
        <f t="shared" si="11"/>
        <v>1405.8</v>
      </c>
      <c r="L12" s="28">
        <f t="shared" si="12"/>
        <v>217.8</v>
      </c>
      <c r="M12" s="27">
        <f t="shared" si="13"/>
        <v>601.91999999999996</v>
      </c>
      <c r="N12" s="27">
        <f t="shared" si="14"/>
        <v>1403.8200000000002</v>
      </c>
      <c r="O12" s="29"/>
      <c r="P12" s="27">
        <f t="shared" si="15"/>
        <v>4197.6000000000004</v>
      </c>
      <c r="Q12" s="27">
        <f t="shared" si="16"/>
        <v>1195.1799999999998</v>
      </c>
      <c r="R12" s="27">
        <f t="shared" si="17"/>
        <v>3027.42</v>
      </c>
      <c r="S12" s="27">
        <f t="shared" si="18"/>
        <v>18604.82</v>
      </c>
      <c r="T12" s="30">
        <v>111</v>
      </c>
    </row>
    <row r="13" spans="1:116" s="31" customFormat="1" ht="33.950000000000003" customHeight="1">
      <c r="A13" s="22">
        <f t="shared" si="9"/>
        <v>9</v>
      </c>
      <c r="B13" s="23" t="s">
        <v>29</v>
      </c>
      <c r="C13" s="23" t="s">
        <v>50</v>
      </c>
      <c r="D13" s="23" t="s">
        <v>30</v>
      </c>
      <c r="E13" s="24" t="s">
        <v>41</v>
      </c>
      <c r="F13" s="24" t="s">
        <v>54</v>
      </c>
      <c r="G13" s="25">
        <v>17600</v>
      </c>
      <c r="H13" s="26"/>
      <c r="I13" s="27">
        <v>25</v>
      </c>
      <c r="J13" s="27">
        <f t="shared" si="10"/>
        <v>505.12</v>
      </c>
      <c r="K13" s="27">
        <f t="shared" si="11"/>
        <v>1249.5999999999999</v>
      </c>
      <c r="L13" s="28">
        <f t="shared" si="12"/>
        <v>193.60000000000002</v>
      </c>
      <c r="M13" s="27">
        <f t="shared" si="13"/>
        <v>535.04</v>
      </c>
      <c r="N13" s="27">
        <f t="shared" si="14"/>
        <v>1247.8400000000001</v>
      </c>
      <c r="O13" s="29"/>
      <c r="P13" s="27">
        <f t="shared" si="15"/>
        <v>3731.2</v>
      </c>
      <c r="Q13" s="27">
        <f t="shared" si="16"/>
        <v>1065.1599999999999</v>
      </c>
      <c r="R13" s="27">
        <f t="shared" si="17"/>
        <v>2691.04</v>
      </c>
      <c r="S13" s="27">
        <f t="shared" si="18"/>
        <v>16534.84</v>
      </c>
      <c r="T13" s="30">
        <v>111</v>
      </c>
    </row>
    <row r="14" spans="1:116" s="31" customFormat="1" ht="33.950000000000003" customHeight="1" thickBot="1">
      <c r="A14" s="22">
        <f t="shared" si="9"/>
        <v>10</v>
      </c>
      <c r="B14" s="33" t="s">
        <v>43</v>
      </c>
      <c r="C14" s="23" t="s">
        <v>50</v>
      </c>
      <c r="D14" s="33" t="s">
        <v>44</v>
      </c>
      <c r="E14" s="24" t="s">
        <v>40</v>
      </c>
      <c r="F14" s="42" t="s">
        <v>55</v>
      </c>
      <c r="G14" s="25">
        <v>21000</v>
      </c>
      <c r="H14" s="26"/>
      <c r="I14" s="27">
        <v>25</v>
      </c>
      <c r="J14" s="27">
        <f t="shared" ref="J14" si="26">+G14*2.87%</f>
        <v>602.70000000000005</v>
      </c>
      <c r="K14" s="27">
        <f t="shared" ref="K14" si="27">+G14*7.1%</f>
        <v>1490.9999999999998</v>
      </c>
      <c r="L14" s="28">
        <f t="shared" ref="L14" si="28">G14*1.1%</f>
        <v>231.00000000000003</v>
      </c>
      <c r="M14" s="27">
        <f t="shared" ref="M14" si="29">+G14*3.04%</f>
        <v>638.4</v>
      </c>
      <c r="N14" s="27">
        <f t="shared" ref="N14" si="30">+G14*7.09%</f>
        <v>1488.9</v>
      </c>
      <c r="O14" s="29"/>
      <c r="P14" s="27">
        <f t="shared" ref="P14" si="31">SUM(J14:O14)</f>
        <v>4452</v>
      </c>
      <c r="Q14" s="27">
        <f t="shared" ref="Q14" si="32">+H14+I14+J14+M14+O14</f>
        <v>1266.0999999999999</v>
      </c>
      <c r="R14" s="27">
        <f t="shared" ref="R14" si="33">+K14+L14+N14</f>
        <v>3210.8999999999996</v>
      </c>
      <c r="S14" s="27">
        <f t="shared" ref="S14" si="34">+G14-Q14</f>
        <v>19733.900000000001</v>
      </c>
      <c r="T14" s="30">
        <v>111</v>
      </c>
    </row>
    <row r="15" spans="1:116" s="2" customFormat="1" ht="33.950000000000003" customHeight="1" thickBot="1">
      <c r="A15" s="36"/>
      <c r="B15" s="34" t="s">
        <v>27</v>
      </c>
      <c r="C15" s="37"/>
      <c r="D15" s="37"/>
      <c r="E15" s="35"/>
      <c r="F15" s="37"/>
      <c r="G15" s="38">
        <f t="shared" ref="G15:S15" si="35">SUM(G5:G14)</f>
        <v>296275</v>
      </c>
      <c r="H15" s="19">
        <f t="shared" si="35"/>
        <v>3486.68</v>
      </c>
      <c r="I15" s="20">
        <f t="shared" si="35"/>
        <v>250</v>
      </c>
      <c r="J15" s="20">
        <f t="shared" si="35"/>
        <v>8503.0924999999988</v>
      </c>
      <c r="K15" s="20">
        <f t="shared" si="35"/>
        <v>21035.524999999998</v>
      </c>
      <c r="L15" s="21">
        <f t="shared" si="35"/>
        <v>3259.0250000000005</v>
      </c>
      <c r="M15" s="20">
        <f t="shared" si="35"/>
        <v>9006.76</v>
      </c>
      <c r="N15" s="20">
        <f t="shared" si="35"/>
        <v>21005.897499999999</v>
      </c>
      <c r="O15" s="19">
        <f t="shared" si="35"/>
        <v>2700.24</v>
      </c>
      <c r="P15" s="20">
        <f t="shared" si="35"/>
        <v>65510.539999999994</v>
      </c>
      <c r="Q15" s="20">
        <f t="shared" si="35"/>
        <v>23946.772499999999</v>
      </c>
      <c r="R15" s="20">
        <f t="shared" si="35"/>
        <v>45300.447500000002</v>
      </c>
      <c r="S15" s="20">
        <f t="shared" si="35"/>
        <v>272328.22749999998</v>
      </c>
      <c r="T15" s="39"/>
    </row>
    <row r="16" spans="1:116" s="10" customFormat="1" ht="16.5" customHeight="1">
      <c r="A16" s="5"/>
      <c r="B16" s="5"/>
      <c r="C16" s="5"/>
      <c r="D16" s="5"/>
      <c r="E16" s="5"/>
      <c r="F16" s="5"/>
      <c r="G16" s="5"/>
      <c r="H16" s="6"/>
      <c r="I16" s="5"/>
      <c r="J16" s="7"/>
      <c r="K16" s="7"/>
      <c r="L16" s="8"/>
      <c r="M16" s="7"/>
      <c r="N16" s="5"/>
      <c r="O16" s="6"/>
      <c r="P16" s="7"/>
      <c r="Q16" s="7"/>
      <c r="R16" s="7"/>
      <c r="S16" s="7"/>
      <c r="T16" s="9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116" s="4" customFormat="1" ht="24" customHeight="1">
      <c r="A17" s="5" t="s">
        <v>3</v>
      </c>
      <c r="B17" s="11"/>
      <c r="C17" s="11"/>
      <c r="H17" s="11"/>
      <c r="J17" s="12"/>
      <c r="K17" s="12"/>
      <c r="L17" s="3"/>
      <c r="M17" s="12"/>
      <c r="O17" s="11"/>
      <c r="P17" s="12"/>
      <c r="Q17" s="12"/>
      <c r="R17" s="12"/>
      <c r="S17" s="12"/>
      <c r="T17" s="1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</row>
    <row r="18" spans="1:116" s="4" customFormat="1" ht="24" customHeight="1">
      <c r="A18" s="4" t="s">
        <v>16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116" s="4" customFormat="1" ht="24" customHeight="1">
      <c r="A19" s="4" t="s">
        <v>18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116" s="4" customFormat="1" ht="24" customHeight="1">
      <c r="A20" s="4" t="s">
        <v>17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116" s="4" customFormat="1" ht="24" customHeight="1">
      <c r="A21" s="4" t="s">
        <v>19</v>
      </c>
      <c r="B21" s="11"/>
      <c r="C21" s="11"/>
      <c r="H21" s="11"/>
      <c r="J21" s="12"/>
      <c r="K21" s="12"/>
      <c r="M21" s="12"/>
      <c r="N21" s="12"/>
      <c r="O21" s="13"/>
      <c r="P21" s="12"/>
      <c r="Q21" s="12"/>
      <c r="R21" s="12"/>
      <c r="S21" s="12"/>
      <c r="T21" s="13"/>
    </row>
    <row r="22" spans="1:116" s="4" customFormat="1" ht="24" customHeight="1">
      <c r="A22" s="47" t="s">
        <v>28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12"/>
      <c r="N22" s="12"/>
      <c r="O22" s="13"/>
      <c r="P22" s="12"/>
      <c r="Q22" s="12"/>
      <c r="R22" s="12"/>
      <c r="S22" s="12"/>
      <c r="T22" s="13"/>
    </row>
    <row r="23" spans="1:116" s="4" customFormat="1" ht="24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12"/>
      <c r="N23" s="12"/>
      <c r="O23" s="13"/>
      <c r="P23" s="12"/>
      <c r="Q23" s="12"/>
      <c r="R23" s="12"/>
      <c r="S23" s="12"/>
      <c r="T23" s="13"/>
    </row>
    <row r="24" spans="1:116" s="4" customFormat="1" ht="24" customHeight="1">
      <c r="A24" s="16"/>
      <c r="B24" s="16"/>
      <c r="C24" s="16"/>
      <c r="D24" s="16"/>
      <c r="E24" s="16"/>
      <c r="F24" s="43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116" s="4" customFormat="1" ht="24" customHeight="1">
      <c r="A25" s="16"/>
      <c r="B25" s="16"/>
      <c r="C25" s="16"/>
      <c r="D25" s="16"/>
      <c r="E25" s="16"/>
      <c r="F25" s="43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116" s="4" customFormat="1" ht="24" customHeight="1">
      <c r="A26" s="16"/>
      <c r="B26" s="16"/>
      <c r="C26" s="16"/>
      <c r="D26" s="16"/>
      <c r="E26" s="16"/>
      <c r="F26" s="43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116" s="4" customFormat="1" ht="24" customHeight="1">
      <c r="A27" s="16"/>
      <c r="B27" s="16"/>
      <c r="C27" s="16"/>
      <c r="D27" s="16"/>
      <c r="E27" s="16"/>
      <c r="F27" s="43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116" s="4" customFormat="1" ht="24" customHeight="1">
      <c r="A28" s="16"/>
      <c r="B28" s="16"/>
      <c r="C28" s="16"/>
      <c r="D28" s="16"/>
      <c r="E28" s="16"/>
      <c r="F28" s="43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116" s="4" customFormat="1" ht="24" customHeight="1">
      <c r="A29" s="16"/>
      <c r="B29" s="16"/>
      <c r="C29" s="16"/>
      <c r="D29" s="16"/>
      <c r="E29" s="16"/>
      <c r="F29" s="43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116" s="4" customFormat="1" ht="24" customHeight="1">
      <c r="A30" s="16"/>
      <c r="B30" s="16"/>
      <c r="C30" s="16"/>
      <c r="D30" s="16"/>
      <c r="E30" s="16"/>
      <c r="F30" s="43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116" s="4" customFormat="1" ht="24" customHeight="1">
      <c r="A31" s="16"/>
      <c r="B31" s="16"/>
      <c r="C31" s="16"/>
      <c r="D31" s="16"/>
      <c r="E31" s="16"/>
      <c r="F31" s="43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116" s="4" customFormat="1" ht="24" customHeight="1">
      <c r="A32" s="16"/>
      <c r="B32" s="16"/>
      <c r="C32" s="16"/>
      <c r="D32" s="16"/>
      <c r="E32" s="16"/>
      <c r="F32" s="43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3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3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3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3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3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4" customHeight="1">
      <c r="A38" s="16"/>
      <c r="B38" s="16"/>
      <c r="C38" s="16"/>
      <c r="D38" s="16"/>
      <c r="E38" s="16"/>
      <c r="F38" s="43"/>
      <c r="G38" s="16"/>
      <c r="H38" s="16"/>
      <c r="I38" s="16"/>
      <c r="J38" s="16"/>
      <c r="K38" s="16"/>
      <c r="L38" s="16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3.25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B40" s="11"/>
      <c r="C40" s="11"/>
      <c r="H40" s="11"/>
      <c r="J40" s="12"/>
      <c r="K40" s="12"/>
      <c r="M40" s="12"/>
      <c r="N40" s="12"/>
      <c r="O40" s="13"/>
      <c r="P40" s="12"/>
      <c r="Q40" s="12"/>
      <c r="R40" s="12"/>
      <c r="S40" s="12"/>
      <c r="T40" s="13"/>
    </row>
    <row r="41" spans="1:20" s="4" customFormat="1" ht="24" customHeight="1">
      <c r="A41" s="5"/>
      <c r="B41" s="11"/>
      <c r="C41" s="11"/>
      <c r="H41" s="11"/>
      <c r="J41" s="12"/>
      <c r="K41" s="12"/>
      <c r="M41" s="12"/>
      <c r="O41" s="11"/>
      <c r="P41" s="12"/>
      <c r="Q41" s="12"/>
      <c r="R41" s="12"/>
      <c r="S41" s="12"/>
      <c r="T41" s="13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  <row r="290" spans="1:20">
      <c r="A290" s="17"/>
      <c r="B290" s="17"/>
      <c r="C290" s="17"/>
      <c r="D290" s="17"/>
      <c r="E290" s="17"/>
      <c r="F290" s="17"/>
      <c r="G290" s="17"/>
      <c r="H290" s="18"/>
      <c r="I290" s="17"/>
      <c r="J290" s="17"/>
      <c r="K290" s="17"/>
      <c r="L290" s="17"/>
      <c r="M290" s="17"/>
      <c r="N290" s="17"/>
      <c r="O290" s="18"/>
      <c r="P290" s="17"/>
      <c r="Q290" s="17"/>
      <c r="R290" s="17"/>
      <c r="S290" s="17"/>
      <c r="T290" s="18"/>
    </row>
  </sheetData>
  <mergeCells count="25">
    <mergeCell ref="T2:T4"/>
    <mergeCell ref="R3:R4"/>
    <mergeCell ref="Q3:Q4"/>
    <mergeCell ref="P3:P4"/>
    <mergeCell ref="S1:T1"/>
    <mergeCell ref="D1:R1"/>
    <mergeCell ref="Q2:R2"/>
    <mergeCell ref="O3:O4"/>
    <mergeCell ref="M3:N3"/>
    <mergeCell ref="L3:L4"/>
    <mergeCell ref="J3:K3"/>
    <mergeCell ref="S2:S4"/>
    <mergeCell ref="A1:C1"/>
    <mergeCell ref="A22:L22"/>
    <mergeCell ref="A23:L2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P2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2022-09-27T12:07:11Z</dcterms:modified>
</cp:coreProperties>
</file>